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910"/>
  </bookViews>
  <sheets>
    <sheet name="27.10.2022" sheetId="6" r:id="rId1"/>
  </sheets>
  <definedNames>
    <definedName name="_xlnm.Print_Titles" localSheetId="0">'27.10.2022'!$A:$A</definedName>
    <definedName name="_xlnm.Print_Area" localSheetId="0">'27.10.2022'!$A$1:$CS$7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7" i="6" l="1"/>
  <c r="CO7" i="6"/>
  <c r="CN7" i="6"/>
  <c r="CM7" i="6"/>
  <c r="CL7" i="6"/>
  <c r="CK7" i="6"/>
  <c r="CJ7" i="6"/>
  <c r="CI7" i="6"/>
  <c r="CH7" i="6"/>
  <c r="CG7" i="6"/>
  <c r="CF7" i="6"/>
  <c r="CE7" i="6"/>
  <c r="CD7" i="6"/>
  <c r="CC7" i="6"/>
  <c r="CB7" i="6"/>
  <c r="CA7" i="6"/>
  <c r="BZ7" i="6"/>
  <c r="BY7" i="6"/>
  <c r="BU7" i="6"/>
  <c r="BT7" i="6"/>
  <c r="BS7" i="6"/>
  <c r="BR7" i="6"/>
  <c r="BQ7" i="6"/>
  <c r="BP7" i="6"/>
  <c r="BO7" i="6"/>
  <c r="BN7" i="6"/>
  <c r="BM7" i="6"/>
  <c r="BI7" i="6"/>
  <c r="BH7" i="6"/>
  <c r="BG7" i="6"/>
  <c r="BF7" i="6"/>
  <c r="BE7" i="6"/>
  <c r="BD7" i="6"/>
  <c r="BC7" i="6"/>
  <c r="BB7" i="6"/>
  <c r="BA7" i="6"/>
  <c r="AZ7" i="6"/>
  <c r="AY7" i="6"/>
  <c r="AX7" i="6"/>
  <c r="AW7" i="6"/>
  <c r="AV7" i="6"/>
  <c r="AU7" i="6"/>
  <c r="AT7" i="6"/>
  <c r="AS7" i="6"/>
  <c r="AR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AM7" i="6"/>
  <c r="BX6" i="6"/>
  <c r="BX7" i="6" s="1"/>
  <c r="BW6" i="6"/>
  <c r="BW7" i="6" s="1"/>
  <c r="BV6" i="6"/>
  <c r="BL6" i="6"/>
  <c r="BL7" i="6" s="1"/>
  <c r="BK6" i="6"/>
  <c r="BK7" i="6" s="1"/>
  <c r="BJ6" i="6"/>
  <c r="BJ7" i="6" s="1"/>
  <c r="AQ6" i="6"/>
  <c r="AQ7" i="6" s="1"/>
  <c r="AP6" i="6"/>
  <c r="AP7" i="6" s="1"/>
  <c r="AO6" i="6"/>
  <c r="AN6" i="6"/>
  <c r="AN7" i="6" s="1"/>
  <c r="AM6" i="6"/>
  <c r="AL6" i="6"/>
  <c r="AL7" i="6" s="1"/>
  <c r="D6" i="6"/>
  <c r="C6" i="6"/>
  <c r="B6" i="6"/>
  <c r="BV7" i="6"/>
  <c r="AO7" i="6"/>
  <c r="BI2" i="6"/>
  <c r="BH2" i="6"/>
  <c r="M2" i="6"/>
  <c r="L2" i="6"/>
  <c r="K2" i="6"/>
  <c r="AB1" i="6"/>
  <c r="AA1" i="6"/>
  <c r="Z1" i="6"/>
  <c r="CR6" i="6" l="1"/>
  <c r="CS6" i="6"/>
  <c r="CS7" i="6" s="1"/>
  <c r="D7" i="6"/>
  <c r="C7" i="6"/>
  <c r="CQ6" i="6"/>
  <c r="B7" i="6"/>
  <c r="CR7" i="6" l="1"/>
  <c r="CQ7" i="6"/>
</calcChain>
</file>

<file path=xl/sharedStrings.xml><?xml version="1.0" encoding="utf-8"?>
<sst xmlns="http://schemas.openxmlformats.org/spreadsheetml/2006/main" count="161" uniqueCount="43">
  <si>
    <t>(тыс.руб.)</t>
  </si>
  <si>
    <t>Наименование муниципального образования</t>
  </si>
  <si>
    <t>НАЛОГОВЫЕ ДОХОДЫ</t>
  </si>
  <si>
    <t>Акцизы</t>
  </si>
  <si>
    <t>УСН</t>
  </si>
  <si>
    <t>ЕНВД</t>
  </si>
  <si>
    <t>Единый сельхоз. налог</t>
  </si>
  <si>
    <t>ПСН</t>
  </si>
  <si>
    <t>Налог на имущество ФЛ</t>
  </si>
  <si>
    <t>Земельный налог</t>
  </si>
  <si>
    <t>Госпошлина</t>
  </si>
  <si>
    <t>НЕНАЛОГОВЫЕ ДОХОДЫ</t>
  </si>
  <si>
    <t>1 11</t>
  </si>
  <si>
    <t>Арендная плата за землю            (1 11 05013 05)</t>
  </si>
  <si>
    <t>Арендная плата за землю            (1 11 05013 13)</t>
  </si>
  <si>
    <t>Арендная плата за землю       (1 11 05025)</t>
  </si>
  <si>
    <t>Доходы от сдачи в аренду имущества (1 11 05035)</t>
  </si>
  <si>
    <t>Доходы от сдачи в аренду имущества, составляющего казну  (1 11 05075 13)</t>
  </si>
  <si>
    <t>Плата за негативное воздействие на окр. среду</t>
  </si>
  <si>
    <t>1 13</t>
  </si>
  <si>
    <t>Прочие доходы от оказания платных услуг (работ)                1 13 01995</t>
  </si>
  <si>
    <t>Доходы, поступающие в порядке возмещения расходов, понесенных в связи с эксплуатацией  имущества</t>
  </si>
  <si>
    <t>Прочие доходы от компенсации затрат бюджетов</t>
  </si>
  <si>
    <t>1 14</t>
  </si>
  <si>
    <t>1 14 02053 13…410</t>
  </si>
  <si>
    <t>1 14 06013 05</t>
  </si>
  <si>
    <t>1 14 06013 13</t>
  </si>
  <si>
    <t>1 14 06025 13</t>
  </si>
  <si>
    <t>Штрафы</t>
  </si>
  <si>
    <t>ИТОГО ДОХОДОВ</t>
  </si>
  <si>
    <t>Прогноз</t>
  </si>
  <si>
    <t>Лебедевский</t>
  </si>
  <si>
    <t>ИТОГО по МО</t>
  </si>
  <si>
    <t>2023 года</t>
  </si>
  <si>
    <t>ПРОЧИЕ НЕНАЛОГОВЫЕ ДОХОДЫ</t>
  </si>
  <si>
    <t>с организаций</t>
  </si>
  <si>
    <t>с физических лиц</t>
  </si>
  <si>
    <t>Транспортный налог</t>
  </si>
  <si>
    <t>2024 года</t>
  </si>
  <si>
    <t>2025 года</t>
  </si>
  <si>
    <t>исправил МИНФИН</t>
  </si>
  <si>
    <t>Налог на доходы физ.лиц</t>
  </si>
  <si>
    <t xml:space="preserve">ПРОГНОЗ КОНСОЛИДИРОВАННОГО БЮДЖЕТА ЛЕБЕДЕВСКОГО СЕЛЬСОВЕТА  ТОГУЧИНСКОГО РАЙОНА НА 2023-2025 ГГ.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</si>
</sst>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;[Red]\-#,##0.0"/>
    <numFmt numFmtId="166" formatCode="#,##0.0_ ;[Red]\-#,##0.0\ "/>
    <numFmt numFmtId="167" formatCode="#,##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62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0" borderId="6" applyNumberFormat="0">
      <alignment horizontal="right" vertical="top"/>
    </xf>
    <xf numFmtId="0" fontId="10" fillId="0" borderId="0"/>
    <xf numFmtId="0" fontId="3" fillId="0" borderId="9" applyNumberFormat="0">
      <alignment horizontal="right" vertical="top"/>
    </xf>
    <xf numFmtId="49" fontId="14" fillId="6" borderId="6">
      <alignment horizontal="left" vertical="top" wrapText="1"/>
    </xf>
    <xf numFmtId="0" fontId="2" fillId="0" borderId="0"/>
    <xf numFmtId="0" fontId="1" fillId="7" borderId="6">
      <alignment horizontal="left" vertical="top" wrapText="1"/>
    </xf>
  </cellStyleXfs>
  <cellXfs count="103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1" xfId="0" applyFont="1" applyFill="1" applyBorder="1" applyAlignment="1"/>
    <xf numFmtId="0" fontId="4" fillId="2" borderId="6" xfId="0" applyFont="1" applyFill="1" applyBorder="1" applyAlignment="1">
      <alignment horizontal="center" vertical="center" wrapText="1"/>
    </xf>
    <xf numFmtId="164" fontId="4" fillId="3" borderId="6" xfId="0" applyNumberFormat="1" applyFont="1" applyFill="1" applyBorder="1"/>
    <xf numFmtId="164" fontId="5" fillId="2" borderId="6" xfId="0" applyNumberFormat="1" applyFont="1" applyFill="1" applyBorder="1" applyAlignment="1">
      <alignment horizontal="right"/>
    </xf>
    <xf numFmtId="0" fontId="5" fillId="2" borderId="6" xfId="0" applyFont="1" applyFill="1" applyBorder="1"/>
    <xf numFmtId="164" fontId="7" fillId="2" borderId="6" xfId="0" applyNumberFormat="1" applyFont="1" applyFill="1" applyBorder="1"/>
    <xf numFmtId="164" fontId="8" fillId="2" borderId="6" xfId="0" applyNumberFormat="1" applyFont="1" applyFill="1" applyBorder="1"/>
    <xf numFmtId="164" fontId="7" fillId="2" borderId="3" xfId="2" applyNumberFormat="1" applyFont="1" applyFill="1" applyBorder="1" applyAlignment="1">
      <alignment horizontal="right" wrapText="1"/>
    </xf>
    <xf numFmtId="164" fontId="8" fillId="2" borderId="3" xfId="2" applyNumberFormat="1" applyFont="1" applyFill="1" applyBorder="1" applyAlignment="1">
      <alignment horizontal="right" wrapText="1"/>
    </xf>
    <xf numFmtId="164" fontId="4" fillId="5" borderId="6" xfId="0" applyNumberFormat="1" applyFont="1" applyFill="1" applyBorder="1"/>
    <xf numFmtId="164" fontId="13" fillId="2" borderId="6" xfId="2" applyNumberFormat="1" applyFont="1" applyFill="1" applyBorder="1" applyProtection="1"/>
    <xf numFmtId="164" fontId="5" fillId="0" borderId="6" xfId="0" applyNumberFormat="1" applyFont="1" applyBorder="1" applyProtection="1"/>
    <xf numFmtId="164" fontId="5" fillId="2" borderId="6" xfId="0" applyNumberFormat="1" applyFont="1" applyFill="1" applyBorder="1" applyAlignment="1">
      <alignment horizontal="right" vertical="center" wrapText="1"/>
    </xf>
    <xf numFmtId="0" fontId="4" fillId="5" borderId="6" xfId="0" applyFont="1" applyFill="1" applyBorder="1"/>
    <xf numFmtId="164" fontId="5" fillId="5" borderId="6" xfId="0" applyNumberFormat="1" applyFont="1" applyFill="1" applyBorder="1"/>
    <xf numFmtId="164" fontId="7" fillId="5" borderId="6" xfId="0" applyNumberFormat="1" applyFont="1" applyFill="1" applyBorder="1"/>
    <xf numFmtId="164" fontId="8" fillId="5" borderId="6" xfId="0" applyNumberFormat="1" applyFont="1" applyFill="1" applyBorder="1"/>
    <xf numFmtId="164" fontId="5" fillId="2" borderId="6" xfId="0" applyNumberFormat="1" applyFont="1" applyFill="1" applyBorder="1"/>
    <xf numFmtId="164" fontId="5" fillId="5" borderId="3" xfId="0" applyNumberFormat="1" applyFont="1" applyFill="1" applyBorder="1"/>
    <xf numFmtId="164" fontId="8" fillId="5" borderId="3" xfId="0" applyNumberFormat="1" applyFont="1" applyFill="1" applyBorder="1"/>
    <xf numFmtId="164" fontId="5" fillId="0" borderId="0" xfId="0" applyNumberFormat="1" applyFont="1"/>
    <xf numFmtId="166" fontId="5" fillId="0" borderId="0" xfId="0" applyNumberFormat="1" applyFont="1" applyBorder="1"/>
    <xf numFmtId="164" fontId="4" fillId="2" borderId="6" xfId="0" applyNumberFormat="1" applyFont="1" applyFill="1" applyBorder="1"/>
    <xf numFmtId="164" fontId="11" fillId="2" borderId="6" xfId="1" applyNumberFormat="1" applyFont="1" applyFill="1" applyAlignment="1">
      <alignment horizontal="right"/>
    </xf>
    <xf numFmtId="164" fontId="12" fillId="2" borderId="6" xfId="1" applyNumberFormat="1" applyFont="1" applyFill="1" applyAlignment="1">
      <alignment horizontal="right"/>
    </xf>
    <xf numFmtId="164" fontId="5" fillId="0" borderId="9" xfId="3" applyNumberFormat="1" applyFont="1">
      <alignment horizontal="right" vertical="top"/>
    </xf>
    <xf numFmtId="164" fontId="9" fillId="2" borderId="6" xfId="0" applyNumberFormat="1" applyFont="1" applyFill="1" applyBorder="1"/>
    <xf numFmtId="164" fontId="5" fillId="2" borderId="6" xfId="0" applyNumberFormat="1" applyFont="1" applyFill="1" applyBorder="1" applyAlignment="1" applyProtection="1">
      <alignment horizontal="right" vertical="center" wrapText="1"/>
    </xf>
    <xf numFmtId="164" fontId="8" fillId="2" borderId="9" xfId="3" applyNumberFormat="1" applyFont="1" applyFill="1" applyProtection="1">
      <alignment horizontal="right" vertical="top"/>
    </xf>
    <xf numFmtId="164" fontId="4" fillId="5" borderId="10" xfId="3" applyNumberFormat="1" applyFont="1" applyFill="1" applyBorder="1">
      <alignment horizontal="right" vertical="top"/>
    </xf>
    <xf numFmtId="164" fontId="5" fillId="5" borderId="10" xfId="3" applyNumberFormat="1" applyFont="1" applyFill="1" applyBorder="1">
      <alignment horizontal="right" vertical="top"/>
    </xf>
    <xf numFmtId="164" fontId="4" fillId="0" borderId="0" xfId="0" applyNumberFormat="1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164" fontId="5" fillId="0" borderId="0" xfId="0" applyNumberFormat="1" applyFont="1" applyAlignment="1">
      <alignment horizontal="right"/>
    </xf>
    <xf numFmtId="167" fontId="9" fillId="0" borderId="6" xfId="1" applyNumberFormat="1" applyFont="1" applyFill="1" applyBorder="1" applyAlignment="1" applyProtection="1">
      <alignment horizontal="right" vertical="center"/>
    </xf>
    <xf numFmtId="167" fontId="5" fillId="0" borderId="6" xfId="0" applyNumberFormat="1" applyFont="1" applyBorder="1" applyProtection="1"/>
    <xf numFmtId="165" fontId="9" fillId="0" borderId="9" xfId="3" applyNumberFormat="1" applyFont="1">
      <alignment horizontal="right" vertical="top"/>
    </xf>
    <xf numFmtId="167" fontId="5" fillId="2" borderId="6" xfId="0" applyNumberFormat="1" applyFont="1" applyFill="1" applyBorder="1" applyProtection="1"/>
    <xf numFmtId="167" fontId="5" fillId="0" borderId="6" xfId="0" applyNumberFormat="1" applyFont="1" applyFill="1" applyBorder="1" applyAlignment="1" applyProtection="1">
      <alignment horizontal="right" vertical="center"/>
    </xf>
    <xf numFmtId="164" fontId="5" fillId="2" borderId="6" xfId="0" applyNumberFormat="1" applyFont="1" applyFill="1" applyBorder="1" applyProtection="1"/>
    <xf numFmtId="0" fontId="5" fillId="2" borderId="6" xfId="0" applyFont="1" applyFill="1" applyBorder="1" applyProtection="1"/>
    <xf numFmtId="167" fontId="5" fillId="0" borderId="0" xfId="0" applyNumberFormat="1" applyFont="1"/>
    <xf numFmtId="167" fontId="5" fillId="2" borderId="6" xfId="0" applyNumberFormat="1" applyFont="1" applyFill="1" applyBorder="1" applyAlignment="1">
      <alignment horizontal="right" vertical="center" wrapText="1"/>
    </xf>
    <xf numFmtId="164" fontId="4" fillId="5" borderId="6" xfId="0" applyNumberFormat="1" applyFont="1" applyFill="1" applyBorder="1" applyAlignment="1">
      <alignment horizontal="right" vertical="center" wrapText="1"/>
    </xf>
    <xf numFmtId="165" fontId="5" fillId="2" borderId="0" xfId="3" applyNumberFormat="1" applyFont="1" applyFill="1" applyBorder="1">
      <alignment horizontal="right" vertical="top"/>
    </xf>
    <xf numFmtId="165" fontId="5" fillId="2" borderId="0" xfId="3" applyNumberFormat="1" applyFont="1" applyFill="1" applyBorder="1" applyProtection="1">
      <alignment horizontal="right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5" fontId="3" fillId="14" borderId="9" xfId="3" applyNumberFormat="1" applyFill="1">
      <alignment horizontal="right" vertical="top"/>
    </xf>
    <xf numFmtId="0" fontId="5" fillId="2" borderId="0" xfId="0" applyFont="1" applyFill="1"/>
    <xf numFmtId="0" fontId="5" fillId="12" borderId="1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6" fillId="9" borderId="3" xfId="6" applyFont="1" applyFill="1" applyBorder="1" applyAlignment="1">
      <alignment horizontal="center" vertical="center" wrapText="1"/>
    </xf>
    <xf numFmtId="0" fontId="6" fillId="9" borderId="4" xfId="6" applyFont="1" applyFill="1" applyBorder="1" applyAlignment="1">
      <alignment horizontal="center" vertical="center" wrapText="1"/>
    </xf>
    <xf numFmtId="0" fontId="6" fillId="9" borderId="5" xfId="6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13" borderId="0" xfId="0" applyFont="1" applyFill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0" fontId="4" fillId="14" borderId="5" xfId="0" applyFont="1" applyFill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vertical="center" wrapText="1"/>
    </xf>
    <xf numFmtId="0" fontId="6" fillId="14" borderId="5" xfId="0" applyFont="1" applyFill="1" applyBorder="1" applyAlignment="1">
      <alignment horizontal="center" vertical="center" wrapText="1"/>
    </xf>
  </cellXfs>
  <cellStyles count="7">
    <cellStyle name="Данные (редактируемые)" xfId="3"/>
    <cellStyle name="Данные (только для чтения)" xfId="1"/>
    <cellStyle name="Обычный" xfId="0" builtinId="0"/>
    <cellStyle name="Обычный 2" xfId="2"/>
    <cellStyle name="Обычный 3" xfId="5"/>
    <cellStyle name="Свойства элементов измерения" xfId="4"/>
    <cellStyle name="Элементы осей" xfId="6"/>
  </cellStyles>
  <dxfs count="0"/>
  <tableStyles count="0" defaultTableStyle="TableStyleMedium2" defaultPivotStyle="PivotStyleLight16"/>
  <colors>
    <mruColors>
      <color rgb="FFFFCCFF"/>
      <color rgb="FFFF9999"/>
      <color rgb="FF66FF33"/>
      <color rgb="FF00FFFF"/>
      <color rgb="FF00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CS14"/>
  <sheetViews>
    <sheetView tabSelected="1" zoomScaleNormal="100" zoomScaleSheetLayoutView="100" workbookViewId="0">
      <pane xSplit="1" ySplit="5" topLeftCell="BR6" activePane="bottomRight" state="frozen"/>
      <selection pane="topRight" activeCell="B1" sqref="B1"/>
      <selection pane="bottomLeft" activeCell="A5" sqref="A5"/>
      <selection pane="bottomRight" activeCell="K19" sqref="K19"/>
    </sheetView>
  </sheetViews>
  <sheetFormatPr defaultRowHeight="12.75" x14ac:dyDescent="0.2"/>
  <cols>
    <col min="1" max="1" width="24" customWidth="1"/>
    <col min="2" max="2" width="10" customWidth="1"/>
    <col min="3" max="3" width="9.28515625" customWidth="1"/>
    <col min="4" max="4" width="9" customWidth="1"/>
    <col min="5" max="5" width="9.7109375" bestFit="1" customWidth="1"/>
    <col min="6" max="7" width="9.28515625" bestFit="1" customWidth="1"/>
    <col min="8" max="10" width="9" bestFit="1" customWidth="1"/>
    <col min="11" max="11" width="9.7109375" customWidth="1"/>
    <col min="12" max="22" width="9" bestFit="1" customWidth="1"/>
    <col min="23" max="28" width="8.28515625" customWidth="1"/>
    <col min="29" max="29" width="10.140625" customWidth="1"/>
    <col min="30" max="30" width="9" customWidth="1"/>
    <col min="31" max="31" width="9.7109375" customWidth="1"/>
    <col min="32" max="34" width="10" customWidth="1"/>
    <col min="35" max="37" width="7.5703125" customWidth="1"/>
    <col min="38" max="49" width="8.7109375" customWidth="1"/>
    <col min="50" max="52" width="8" customWidth="1"/>
    <col min="53" max="58" width="8.5703125" customWidth="1"/>
    <col min="59" max="64" width="8" customWidth="1"/>
    <col min="65" max="67" width="7.85546875" customWidth="1"/>
    <col min="68" max="70" width="8" customWidth="1"/>
    <col min="71" max="73" width="10" customWidth="1"/>
    <col min="74" max="79" width="7.5703125" customWidth="1"/>
    <col min="80" max="94" width="7.28515625" customWidth="1"/>
    <col min="95" max="97" width="8.85546875" customWidth="1"/>
  </cols>
  <sheetData>
    <row r="1" spans="1:97" ht="21.75" customHeight="1" x14ac:dyDescent="0.2">
      <c r="A1" s="96" t="s">
        <v>42</v>
      </c>
      <c r="B1" s="96"/>
      <c r="C1" s="96"/>
      <c r="D1" s="96"/>
      <c r="E1" s="96"/>
      <c r="F1" s="96"/>
      <c r="G1" s="96"/>
      <c r="H1" s="96"/>
      <c r="I1" s="96"/>
      <c r="J1" s="96"/>
      <c r="K1" s="37"/>
      <c r="L1" s="37"/>
      <c r="M1" s="37"/>
      <c r="N1" s="37"/>
      <c r="O1" s="37"/>
      <c r="P1" s="37"/>
      <c r="Q1" s="1"/>
      <c r="R1" s="1"/>
      <c r="S1" s="1"/>
      <c r="T1" s="1"/>
      <c r="U1" s="1"/>
      <c r="V1" s="1"/>
      <c r="W1" s="1"/>
      <c r="X1" s="1"/>
      <c r="Y1" s="1"/>
      <c r="Z1" s="36" t="e">
        <f>SUM(#REF!+#REF!)</f>
        <v>#REF!</v>
      </c>
      <c r="AA1" s="36" t="e">
        <f>SUM(#REF!+#REF!)</f>
        <v>#REF!</v>
      </c>
      <c r="AB1" s="36" t="e">
        <f>SUM(#REF!+#REF!)</f>
        <v>#REF!</v>
      </c>
      <c r="AC1" s="1"/>
      <c r="AD1" s="1"/>
      <c r="AE1" s="1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</row>
    <row r="2" spans="1:97" x14ac:dyDescent="0.2">
      <c r="A2" s="3"/>
      <c r="B2" s="3"/>
      <c r="C2" s="55"/>
      <c r="D2" s="3"/>
      <c r="E2" s="60"/>
      <c r="F2" s="60"/>
      <c r="G2" s="60"/>
      <c r="H2" s="4"/>
      <c r="I2" s="4"/>
      <c r="J2" s="4" t="s">
        <v>0</v>
      </c>
      <c r="K2" s="25" t="e">
        <f>SUM(#REF!+#REF!+#REF!+#REF!)</f>
        <v>#REF!</v>
      </c>
      <c r="L2" s="25" t="e">
        <f>SUM(#REF!+#REF!+#REF!+#REF!)</f>
        <v>#REF!</v>
      </c>
      <c r="M2" s="38" t="e">
        <f>SUM(#REF!+#REF!+#REF!+#REF!)</f>
        <v>#REF!</v>
      </c>
      <c r="N2" s="4"/>
      <c r="O2" s="4"/>
      <c r="P2" s="4"/>
      <c r="Q2" s="3"/>
      <c r="R2" s="3"/>
      <c r="S2" s="3"/>
      <c r="T2" s="4"/>
      <c r="U2" s="4"/>
      <c r="V2" s="4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3"/>
      <c r="AJ2" s="3"/>
      <c r="AK2" s="3"/>
      <c r="AL2" s="3"/>
      <c r="AM2" s="3"/>
      <c r="AN2" s="3"/>
      <c r="AO2" s="46"/>
      <c r="AP2" s="3"/>
      <c r="AQ2" s="3"/>
      <c r="AR2" s="46"/>
      <c r="AS2" s="46"/>
      <c r="AT2" s="46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 t="e">
        <f>SUM(#REF!/#REF!*100)</f>
        <v>#REF!</v>
      </c>
      <c r="BI2" s="3" t="e">
        <f>SUM(#REF!/#REF!*100)</f>
        <v>#REF!</v>
      </c>
      <c r="BJ2" s="3"/>
      <c r="BK2" s="3"/>
      <c r="BL2" s="3"/>
      <c r="BM2" s="5"/>
      <c r="BN2" s="5"/>
      <c r="BO2" s="5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56" t="s">
        <v>40</v>
      </c>
      <c r="CL2" s="56"/>
      <c r="CM2" s="56"/>
      <c r="CN2" s="56"/>
      <c r="CO2" s="3"/>
      <c r="CP2" s="3"/>
      <c r="CQ2" s="3"/>
      <c r="CR2" s="3"/>
      <c r="CS2" s="3"/>
    </row>
    <row r="3" spans="1:97" ht="81" customHeight="1" x14ac:dyDescent="0.2">
      <c r="A3" s="61" t="s">
        <v>1</v>
      </c>
      <c r="B3" s="57" t="s">
        <v>2</v>
      </c>
      <c r="C3" s="58"/>
      <c r="D3" s="59"/>
      <c r="E3" s="97" t="s">
        <v>41</v>
      </c>
      <c r="F3" s="98"/>
      <c r="G3" s="99"/>
      <c r="H3" s="100" t="s">
        <v>3</v>
      </c>
      <c r="I3" s="101"/>
      <c r="J3" s="102"/>
      <c r="K3" s="67" t="s">
        <v>4</v>
      </c>
      <c r="L3" s="68"/>
      <c r="M3" s="69"/>
      <c r="N3" s="67" t="s">
        <v>5</v>
      </c>
      <c r="O3" s="68"/>
      <c r="P3" s="69"/>
      <c r="Q3" s="67" t="s">
        <v>6</v>
      </c>
      <c r="R3" s="68"/>
      <c r="S3" s="69"/>
      <c r="T3" s="67" t="s">
        <v>7</v>
      </c>
      <c r="U3" s="68"/>
      <c r="V3" s="69"/>
      <c r="W3" s="67" t="s">
        <v>8</v>
      </c>
      <c r="X3" s="68"/>
      <c r="Y3" s="69"/>
      <c r="Z3" s="70" t="s">
        <v>37</v>
      </c>
      <c r="AA3" s="71"/>
      <c r="AB3" s="71"/>
      <c r="AC3" s="71"/>
      <c r="AD3" s="71"/>
      <c r="AE3" s="72"/>
      <c r="AF3" s="73" t="s">
        <v>9</v>
      </c>
      <c r="AG3" s="74"/>
      <c r="AH3" s="75"/>
      <c r="AI3" s="67" t="s">
        <v>10</v>
      </c>
      <c r="AJ3" s="68"/>
      <c r="AK3" s="69"/>
      <c r="AL3" s="57" t="s">
        <v>11</v>
      </c>
      <c r="AM3" s="58"/>
      <c r="AN3" s="59"/>
      <c r="AO3" s="76" t="s">
        <v>12</v>
      </c>
      <c r="AP3" s="77"/>
      <c r="AQ3" s="78"/>
      <c r="AR3" s="79" t="s">
        <v>13</v>
      </c>
      <c r="AS3" s="80"/>
      <c r="AT3" s="80"/>
      <c r="AU3" s="79" t="s">
        <v>14</v>
      </c>
      <c r="AV3" s="80"/>
      <c r="AW3" s="80"/>
      <c r="AX3" s="79" t="s">
        <v>15</v>
      </c>
      <c r="AY3" s="80"/>
      <c r="AZ3" s="81"/>
      <c r="BA3" s="67" t="s">
        <v>16</v>
      </c>
      <c r="BB3" s="68"/>
      <c r="BC3" s="69"/>
      <c r="BD3" s="82" t="s">
        <v>17</v>
      </c>
      <c r="BE3" s="82"/>
      <c r="BF3" s="82"/>
      <c r="BG3" s="67" t="s">
        <v>18</v>
      </c>
      <c r="BH3" s="68"/>
      <c r="BI3" s="69"/>
      <c r="BJ3" s="76" t="s">
        <v>19</v>
      </c>
      <c r="BK3" s="77"/>
      <c r="BL3" s="78"/>
      <c r="BM3" s="67" t="s">
        <v>20</v>
      </c>
      <c r="BN3" s="68"/>
      <c r="BO3" s="69"/>
      <c r="BP3" s="67" t="s">
        <v>21</v>
      </c>
      <c r="BQ3" s="68"/>
      <c r="BR3" s="69"/>
      <c r="BS3" s="67" t="s">
        <v>22</v>
      </c>
      <c r="BT3" s="68"/>
      <c r="BU3" s="69"/>
      <c r="BV3" s="76" t="s">
        <v>23</v>
      </c>
      <c r="BW3" s="77"/>
      <c r="BX3" s="78"/>
      <c r="BY3" s="79" t="s">
        <v>24</v>
      </c>
      <c r="BZ3" s="80"/>
      <c r="CA3" s="81"/>
      <c r="CB3" s="67" t="s">
        <v>25</v>
      </c>
      <c r="CC3" s="68"/>
      <c r="CD3" s="69"/>
      <c r="CE3" s="79" t="s">
        <v>26</v>
      </c>
      <c r="CF3" s="80"/>
      <c r="CG3" s="81"/>
      <c r="CH3" s="79" t="s">
        <v>27</v>
      </c>
      <c r="CI3" s="80"/>
      <c r="CJ3" s="81"/>
      <c r="CK3" s="87" t="s">
        <v>28</v>
      </c>
      <c r="CL3" s="88"/>
      <c r="CM3" s="89"/>
      <c r="CN3" s="90" t="s">
        <v>34</v>
      </c>
      <c r="CO3" s="91"/>
      <c r="CP3" s="92"/>
      <c r="CQ3" s="64" t="s">
        <v>29</v>
      </c>
      <c r="CR3" s="65"/>
      <c r="CS3" s="66"/>
    </row>
    <row r="4" spans="1:97" ht="13.5" customHeight="1" x14ac:dyDescent="0.2">
      <c r="A4" s="62"/>
      <c r="B4" s="57" t="s">
        <v>30</v>
      </c>
      <c r="C4" s="58"/>
      <c r="D4" s="59"/>
      <c r="E4" s="83" t="s">
        <v>30</v>
      </c>
      <c r="F4" s="84"/>
      <c r="G4" s="85"/>
      <c r="H4" s="83" t="s">
        <v>30</v>
      </c>
      <c r="I4" s="84"/>
      <c r="J4" s="85"/>
      <c r="K4" s="83" t="s">
        <v>30</v>
      </c>
      <c r="L4" s="84"/>
      <c r="M4" s="85"/>
      <c r="N4" s="83" t="s">
        <v>30</v>
      </c>
      <c r="O4" s="84"/>
      <c r="P4" s="85"/>
      <c r="Q4" s="83" t="s">
        <v>30</v>
      </c>
      <c r="R4" s="84"/>
      <c r="S4" s="85"/>
      <c r="T4" s="83" t="s">
        <v>30</v>
      </c>
      <c r="U4" s="84"/>
      <c r="V4" s="85"/>
      <c r="W4" s="83" t="s">
        <v>30</v>
      </c>
      <c r="X4" s="84"/>
      <c r="Y4" s="85"/>
      <c r="Z4" s="86" t="s">
        <v>35</v>
      </c>
      <c r="AA4" s="86"/>
      <c r="AB4" s="86"/>
      <c r="AC4" s="84" t="s">
        <v>36</v>
      </c>
      <c r="AD4" s="84"/>
      <c r="AE4" s="85"/>
      <c r="AF4" s="83" t="s">
        <v>30</v>
      </c>
      <c r="AG4" s="84"/>
      <c r="AH4" s="85"/>
      <c r="AI4" s="83" t="s">
        <v>30</v>
      </c>
      <c r="AJ4" s="84"/>
      <c r="AK4" s="85"/>
      <c r="AL4" s="93" t="s">
        <v>30</v>
      </c>
      <c r="AM4" s="94"/>
      <c r="AN4" s="95"/>
      <c r="AO4" s="53"/>
      <c r="AP4" s="53"/>
      <c r="AQ4" s="53"/>
      <c r="AR4" s="83" t="s">
        <v>30</v>
      </c>
      <c r="AS4" s="84"/>
      <c r="AT4" s="84"/>
      <c r="AU4" s="84"/>
      <c r="AV4" s="84"/>
      <c r="AW4" s="85"/>
      <c r="AX4" s="83" t="s">
        <v>30</v>
      </c>
      <c r="AY4" s="84"/>
      <c r="AZ4" s="85"/>
      <c r="BA4" s="83" t="s">
        <v>30</v>
      </c>
      <c r="BB4" s="84"/>
      <c r="BC4" s="85"/>
      <c r="BD4" s="86" t="s">
        <v>30</v>
      </c>
      <c r="BE4" s="86"/>
      <c r="BF4" s="86"/>
      <c r="BG4" s="83" t="s">
        <v>30</v>
      </c>
      <c r="BH4" s="84"/>
      <c r="BI4" s="85"/>
      <c r="BJ4" s="51"/>
      <c r="BK4" s="51"/>
      <c r="BL4" s="51"/>
      <c r="BM4" s="83" t="s">
        <v>30</v>
      </c>
      <c r="BN4" s="84"/>
      <c r="BO4" s="85"/>
      <c r="BP4" s="83" t="s">
        <v>30</v>
      </c>
      <c r="BQ4" s="84"/>
      <c r="BR4" s="85"/>
      <c r="BS4" s="83" t="s">
        <v>30</v>
      </c>
      <c r="BT4" s="84"/>
      <c r="BU4" s="85"/>
      <c r="BV4" s="51"/>
      <c r="BW4" s="51"/>
      <c r="BX4" s="51"/>
      <c r="BY4" s="83" t="s">
        <v>30</v>
      </c>
      <c r="BZ4" s="84"/>
      <c r="CA4" s="85"/>
      <c r="CB4" s="83" t="s">
        <v>30</v>
      </c>
      <c r="CC4" s="84"/>
      <c r="CD4" s="85"/>
      <c r="CE4" s="83" t="s">
        <v>30</v>
      </c>
      <c r="CF4" s="84"/>
      <c r="CG4" s="85"/>
      <c r="CH4" s="83" t="s">
        <v>30</v>
      </c>
      <c r="CI4" s="84"/>
      <c r="CJ4" s="85"/>
      <c r="CK4" s="83" t="s">
        <v>30</v>
      </c>
      <c r="CL4" s="84"/>
      <c r="CM4" s="85"/>
      <c r="CN4" s="83" t="s">
        <v>30</v>
      </c>
      <c r="CO4" s="84"/>
      <c r="CP4" s="85"/>
      <c r="CQ4" s="64" t="s">
        <v>30</v>
      </c>
      <c r="CR4" s="65"/>
      <c r="CS4" s="66"/>
    </row>
    <row r="5" spans="1:97" ht="25.5" customHeight="1" x14ac:dyDescent="0.2">
      <c r="A5" s="63"/>
      <c r="B5" s="6" t="s">
        <v>33</v>
      </c>
      <c r="C5" s="52" t="s">
        <v>38</v>
      </c>
      <c r="D5" s="52" t="s">
        <v>39</v>
      </c>
      <c r="E5" s="6" t="s">
        <v>33</v>
      </c>
      <c r="F5" s="52" t="s">
        <v>38</v>
      </c>
      <c r="G5" s="52" t="s">
        <v>39</v>
      </c>
      <c r="H5" s="6" t="s">
        <v>33</v>
      </c>
      <c r="I5" s="52" t="s">
        <v>38</v>
      </c>
      <c r="J5" s="52" t="s">
        <v>39</v>
      </c>
      <c r="K5" s="6" t="s">
        <v>33</v>
      </c>
      <c r="L5" s="52" t="s">
        <v>38</v>
      </c>
      <c r="M5" s="52" t="s">
        <v>39</v>
      </c>
      <c r="N5" s="6" t="s">
        <v>33</v>
      </c>
      <c r="O5" s="52" t="s">
        <v>38</v>
      </c>
      <c r="P5" s="52" t="s">
        <v>39</v>
      </c>
      <c r="Q5" s="6" t="s">
        <v>33</v>
      </c>
      <c r="R5" s="52" t="s">
        <v>38</v>
      </c>
      <c r="S5" s="52" t="s">
        <v>39</v>
      </c>
      <c r="T5" s="6" t="s">
        <v>33</v>
      </c>
      <c r="U5" s="52" t="s">
        <v>38</v>
      </c>
      <c r="V5" s="52" t="s">
        <v>39</v>
      </c>
      <c r="W5" s="6" t="s">
        <v>33</v>
      </c>
      <c r="X5" s="52" t="s">
        <v>38</v>
      </c>
      <c r="Y5" s="52" t="s">
        <v>39</v>
      </c>
      <c r="Z5" s="6" t="s">
        <v>33</v>
      </c>
      <c r="AA5" s="52" t="s">
        <v>38</v>
      </c>
      <c r="AB5" s="52" t="s">
        <v>39</v>
      </c>
      <c r="AC5" s="6" t="s">
        <v>33</v>
      </c>
      <c r="AD5" s="52" t="s">
        <v>38</v>
      </c>
      <c r="AE5" s="52" t="s">
        <v>39</v>
      </c>
      <c r="AF5" s="6" t="s">
        <v>33</v>
      </c>
      <c r="AG5" s="52" t="s">
        <v>38</v>
      </c>
      <c r="AH5" s="52" t="s">
        <v>39</v>
      </c>
      <c r="AI5" s="6" t="s">
        <v>33</v>
      </c>
      <c r="AJ5" s="52" t="s">
        <v>38</v>
      </c>
      <c r="AK5" s="52" t="s">
        <v>39</v>
      </c>
      <c r="AL5" s="6" t="s">
        <v>33</v>
      </c>
      <c r="AM5" s="52" t="s">
        <v>38</v>
      </c>
      <c r="AN5" s="52" t="s">
        <v>39</v>
      </c>
      <c r="AO5" s="6" t="s">
        <v>33</v>
      </c>
      <c r="AP5" s="52" t="s">
        <v>38</v>
      </c>
      <c r="AQ5" s="52" t="s">
        <v>39</v>
      </c>
      <c r="AR5" s="6" t="s">
        <v>33</v>
      </c>
      <c r="AS5" s="52" t="s">
        <v>38</v>
      </c>
      <c r="AT5" s="52" t="s">
        <v>39</v>
      </c>
      <c r="AU5" s="6" t="s">
        <v>33</v>
      </c>
      <c r="AV5" s="52" t="s">
        <v>38</v>
      </c>
      <c r="AW5" s="52" t="s">
        <v>39</v>
      </c>
      <c r="AX5" s="6" t="s">
        <v>33</v>
      </c>
      <c r="AY5" s="52" t="s">
        <v>38</v>
      </c>
      <c r="AZ5" s="52" t="s">
        <v>39</v>
      </c>
      <c r="BA5" s="6" t="s">
        <v>33</v>
      </c>
      <c r="BB5" s="52" t="s">
        <v>38</v>
      </c>
      <c r="BC5" s="52" t="s">
        <v>39</v>
      </c>
      <c r="BD5" s="6" t="s">
        <v>33</v>
      </c>
      <c r="BE5" s="52" t="s">
        <v>38</v>
      </c>
      <c r="BF5" s="52" t="s">
        <v>39</v>
      </c>
      <c r="BG5" s="6" t="s">
        <v>33</v>
      </c>
      <c r="BH5" s="52" t="s">
        <v>38</v>
      </c>
      <c r="BI5" s="52" t="s">
        <v>39</v>
      </c>
      <c r="BJ5" s="6" t="s">
        <v>33</v>
      </c>
      <c r="BK5" s="52" t="s">
        <v>38</v>
      </c>
      <c r="BL5" s="52" t="s">
        <v>39</v>
      </c>
      <c r="BM5" s="6" t="s">
        <v>33</v>
      </c>
      <c r="BN5" s="52" t="s">
        <v>38</v>
      </c>
      <c r="BO5" s="52" t="s">
        <v>39</v>
      </c>
      <c r="BP5" s="6" t="s">
        <v>33</v>
      </c>
      <c r="BQ5" s="52" t="s">
        <v>38</v>
      </c>
      <c r="BR5" s="52" t="s">
        <v>39</v>
      </c>
      <c r="BS5" s="6" t="s">
        <v>33</v>
      </c>
      <c r="BT5" s="52" t="s">
        <v>38</v>
      </c>
      <c r="BU5" s="52" t="s">
        <v>39</v>
      </c>
      <c r="BV5" s="6" t="s">
        <v>33</v>
      </c>
      <c r="BW5" s="52" t="s">
        <v>38</v>
      </c>
      <c r="BX5" s="52" t="s">
        <v>39</v>
      </c>
      <c r="BY5" s="6" t="s">
        <v>33</v>
      </c>
      <c r="BZ5" s="52" t="s">
        <v>38</v>
      </c>
      <c r="CA5" s="52" t="s">
        <v>39</v>
      </c>
      <c r="CB5" s="6" t="s">
        <v>33</v>
      </c>
      <c r="CC5" s="52" t="s">
        <v>38</v>
      </c>
      <c r="CD5" s="52" t="s">
        <v>39</v>
      </c>
      <c r="CE5" s="6" t="s">
        <v>33</v>
      </c>
      <c r="CF5" s="52" t="s">
        <v>38</v>
      </c>
      <c r="CG5" s="52" t="s">
        <v>39</v>
      </c>
      <c r="CH5" s="6" t="s">
        <v>33</v>
      </c>
      <c r="CI5" s="52" t="s">
        <v>38</v>
      </c>
      <c r="CJ5" s="52" t="s">
        <v>39</v>
      </c>
      <c r="CK5" s="6" t="s">
        <v>33</v>
      </c>
      <c r="CL5" s="52" t="s">
        <v>38</v>
      </c>
      <c r="CM5" s="52" t="s">
        <v>39</v>
      </c>
      <c r="CN5" s="6" t="s">
        <v>33</v>
      </c>
      <c r="CO5" s="52" t="s">
        <v>38</v>
      </c>
      <c r="CP5" s="52" t="s">
        <v>39</v>
      </c>
      <c r="CQ5" s="6" t="s">
        <v>33</v>
      </c>
      <c r="CR5" s="52" t="s">
        <v>38</v>
      </c>
      <c r="CS5" s="52" t="s">
        <v>39</v>
      </c>
    </row>
    <row r="6" spans="1:97" ht="13.5" x14ac:dyDescent="0.25">
      <c r="A6" s="9" t="s">
        <v>31</v>
      </c>
      <c r="B6" s="7">
        <f t="shared" ref="B6:D6" si="0">SUM(E6+K6+Q6+W6+AF6+AI6+T6+H6+N6+Z6+AC6)</f>
        <v>2454</v>
      </c>
      <c r="C6" s="7">
        <f t="shared" si="0"/>
        <v>2572.6999999999998</v>
      </c>
      <c r="D6" s="7">
        <f t="shared" si="0"/>
        <v>2814.9</v>
      </c>
      <c r="E6" s="54">
        <v>509.5</v>
      </c>
      <c r="F6" s="54">
        <v>523.5</v>
      </c>
      <c r="G6" s="54">
        <v>532.79999999999995</v>
      </c>
      <c r="H6" s="54">
        <v>1005.9</v>
      </c>
      <c r="I6" s="54">
        <v>1086.0999999999999</v>
      </c>
      <c r="J6" s="54">
        <v>1278.7</v>
      </c>
      <c r="K6" s="22"/>
      <c r="L6" s="22"/>
      <c r="M6" s="22"/>
      <c r="N6" s="22"/>
      <c r="O6" s="22"/>
      <c r="P6" s="22"/>
      <c r="Q6" s="42">
        <v>262</v>
      </c>
      <c r="R6" s="40">
        <v>269</v>
      </c>
      <c r="S6" s="40">
        <v>290</v>
      </c>
      <c r="T6" s="15"/>
      <c r="U6" s="15"/>
      <c r="V6" s="15"/>
      <c r="W6" s="16">
        <v>175.2</v>
      </c>
      <c r="X6" s="44">
        <v>192.7</v>
      </c>
      <c r="Y6" s="45">
        <v>212</v>
      </c>
      <c r="Z6" s="16"/>
      <c r="AA6" s="16"/>
      <c r="AB6" s="16"/>
      <c r="AC6" s="16"/>
      <c r="AD6" s="16"/>
      <c r="AE6" s="16"/>
      <c r="AF6" s="45">
        <v>500</v>
      </c>
      <c r="AG6" s="32">
        <v>500</v>
      </c>
      <c r="AH6" s="32">
        <v>500</v>
      </c>
      <c r="AI6" s="47">
        <v>1.4</v>
      </c>
      <c r="AJ6" s="47">
        <v>1.4</v>
      </c>
      <c r="AK6" s="47">
        <v>1.4</v>
      </c>
      <c r="AL6" s="7">
        <f t="shared" ref="AL6" si="1">SUM(AR6+AU6+AX6+BA6+BD6+BG6+BM6+BP6+BS6+CB6+CE6+CK6+CN6+BY6+CH6)</f>
        <v>110.9</v>
      </c>
      <c r="AM6" s="7">
        <f t="shared" ref="AM6:AN6" si="2">SUM(AS6+AV6+AY6+BB6+BE6+BH6+BN6+BQ6+BT6+CC6+CF6+CL6+CO6+BZ6+CI6)</f>
        <v>113.4</v>
      </c>
      <c r="AN6" s="7">
        <f t="shared" si="2"/>
        <v>116.4</v>
      </c>
      <c r="AO6" s="10">
        <f t="shared" ref="AO6" si="3">SUM(AR6+AU6+AX6+BA6+BD6)</f>
        <v>2</v>
      </c>
      <c r="AP6" s="11">
        <f t="shared" ref="AP6:AQ6" si="4">SUM(AS6+AV6+AY6+BB6+BE6)</f>
        <v>2</v>
      </c>
      <c r="AQ6" s="11">
        <f t="shared" si="4"/>
        <v>2</v>
      </c>
      <c r="AR6" s="17"/>
      <c r="AS6" s="17"/>
      <c r="AT6" s="17"/>
      <c r="AU6" s="17"/>
      <c r="AV6" s="17"/>
      <c r="AW6" s="17"/>
      <c r="AX6" s="30"/>
      <c r="AY6" s="30"/>
      <c r="AZ6" s="30"/>
      <c r="BA6" s="41">
        <v>2</v>
      </c>
      <c r="BB6" s="41">
        <v>2</v>
      </c>
      <c r="BC6" s="41">
        <v>2</v>
      </c>
      <c r="BD6" s="8"/>
      <c r="BE6" s="8"/>
      <c r="BF6" s="8"/>
      <c r="BG6" s="27"/>
      <c r="BH6" s="22"/>
      <c r="BI6" s="22"/>
      <c r="BJ6" s="12">
        <f t="shared" ref="BJ6" si="5">SUM(BM6+BP6+BS6)</f>
        <v>108.9</v>
      </c>
      <c r="BK6" s="13">
        <f t="shared" ref="BK6:BL6" si="6">SUM(BN6+BQ6+BT6)</f>
        <v>111.4</v>
      </c>
      <c r="BL6" s="13">
        <f t="shared" si="6"/>
        <v>114.4</v>
      </c>
      <c r="BM6" s="39">
        <v>25.4</v>
      </c>
      <c r="BN6" s="39">
        <v>25.4</v>
      </c>
      <c r="BO6" s="39">
        <v>25.4</v>
      </c>
      <c r="BP6" s="39">
        <v>83.5</v>
      </c>
      <c r="BQ6" s="39">
        <v>86</v>
      </c>
      <c r="BR6" s="39">
        <v>89</v>
      </c>
      <c r="BS6" s="39"/>
      <c r="BT6" s="43"/>
      <c r="BU6" s="43"/>
      <c r="BV6" s="28">
        <f t="shared" ref="BV6:BX6" si="7">SUM(CB6+CE6+BY6+CH6)</f>
        <v>0</v>
      </c>
      <c r="BW6" s="29">
        <f t="shared" si="7"/>
        <v>0</v>
      </c>
      <c r="BX6" s="29">
        <f t="shared" si="7"/>
        <v>0</v>
      </c>
      <c r="BY6" s="28"/>
      <c r="BZ6" s="28"/>
      <c r="CA6" s="28"/>
      <c r="CB6" s="31"/>
      <c r="CC6" s="31"/>
      <c r="CD6" s="31"/>
      <c r="CE6" s="31"/>
      <c r="CF6" s="31"/>
      <c r="CG6" s="31"/>
      <c r="CH6" s="31"/>
      <c r="CI6" s="31"/>
      <c r="CJ6" s="31"/>
      <c r="CK6" s="33"/>
      <c r="CL6" s="33"/>
      <c r="CM6" s="33"/>
      <c r="CN6" s="33"/>
      <c r="CO6" s="33"/>
      <c r="CP6" s="33"/>
      <c r="CQ6" s="14">
        <f t="shared" ref="CQ6:CS6" si="8">SUM(B6+AL6)</f>
        <v>2564.9</v>
      </c>
      <c r="CR6" s="19">
        <f t="shared" si="8"/>
        <v>2686.1</v>
      </c>
      <c r="CS6" s="19">
        <f t="shared" si="8"/>
        <v>2931.3</v>
      </c>
    </row>
    <row r="7" spans="1:97" ht="13.5" x14ac:dyDescent="0.25">
      <c r="A7" s="18" t="s">
        <v>32</v>
      </c>
      <c r="B7" s="14">
        <f>SUM(B6:B6)</f>
        <v>2454</v>
      </c>
      <c r="C7" s="19">
        <f>SUM(C6:C6)</f>
        <v>2572.6999999999998</v>
      </c>
      <c r="D7" s="19">
        <f>SUM(D6:D6)</f>
        <v>2814.9</v>
      </c>
      <c r="E7" s="14">
        <f>SUM(E6:E6)</f>
        <v>509.5</v>
      </c>
      <c r="F7" s="19">
        <f>SUM(F6:F6)</f>
        <v>523.5</v>
      </c>
      <c r="G7" s="19">
        <f>SUM(G6:G6)</f>
        <v>532.79999999999995</v>
      </c>
      <c r="H7" s="14">
        <f>SUM(H6:H6)</f>
        <v>1005.9</v>
      </c>
      <c r="I7" s="19">
        <f>SUM(I6:I6)</f>
        <v>1086.0999999999999</v>
      </c>
      <c r="J7" s="19">
        <f>SUM(J6:J6)</f>
        <v>1278.7</v>
      </c>
      <c r="K7" s="19">
        <f>SUM(K6:K6)</f>
        <v>0</v>
      </c>
      <c r="L7" s="19">
        <f>SUM(L6:L6)</f>
        <v>0</v>
      </c>
      <c r="M7" s="19">
        <f>SUM(M6:M6)</f>
        <v>0</v>
      </c>
      <c r="N7" s="19">
        <f>SUM(N6:N6)</f>
        <v>0</v>
      </c>
      <c r="O7" s="19">
        <f>SUM(O6:O6)</f>
        <v>0</v>
      </c>
      <c r="P7" s="19">
        <f>SUM(P6:P6)</f>
        <v>0</v>
      </c>
      <c r="Q7" s="14">
        <f>SUM(Q6:Q6)</f>
        <v>262</v>
      </c>
      <c r="R7" s="19">
        <f>SUM(R6:R6)</f>
        <v>269</v>
      </c>
      <c r="S7" s="19">
        <f>SUM(S6:S6)</f>
        <v>290</v>
      </c>
      <c r="T7" s="14">
        <f>SUM(T6:T6)</f>
        <v>0</v>
      </c>
      <c r="U7" s="19">
        <f>SUM(U6:U6)</f>
        <v>0</v>
      </c>
      <c r="V7" s="19">
        <f>SUM(V6:V6)</f>
        <v>0</v>
      </c>
      <c r="W7" s="14">
        <f>SUM(W6:W6)</f>
        <v>175.2</v>
      </c>
      <c r="X7" s="19">
        <f>SUM(X6:X6)</f>
        <v>192.7</v>
      </c>
      <c r="Y7" s="19">
        <f>SUM(Y6:Y6)</f>
        <v>212</v>
      </c>
      <c r="Z7" s="14">
        <f>SUM(Z6:Z6)</f>
        <v>0</v>
      </c>
      <c r="AA7" s="19">
        <f>SUM(AA6:AA6)</f>
        <v>0</v>
      </c>
      <c r="AB7" s="19">
        <f>SUM(AB6:AB6)</f>
        <v>0</v>
      </c>
      <c r="AC7" s="14">
        <f>SUM(AC6:AC6)</f>
        <v>0</v>
      </c>
      <c r="AD7" s="19">
        <f>SUM(AD6:AD6)</f>
        <v>0</v>
      </c>
      <c r="AE7" s="19">
        <f>SUM(AE6:AE6)</f>
        <v>0</v>
      </c>
      <c r="AF7" s="14">
        <f>SUM(AF6:AF6)</f>
        <v>500</v>
      </c>
      <c r="AG7" s="19">
        <f>SUM(AG6:AG6)</f>
        <v>500</v>
      </c>
      <c r="AH7" s="19">
        <f>SUM(AH6:AH6)</f>
        <v>500</v>
      </c>
      <c r="AI7" s="48">
        <f>SUM(AI6:AI6)</f>
        <v>1.4</v>
      </c>
      <c r="AJ7" s="48">
        <f>SUM(AJ6:AJ6)</f>
        <v>1.4</v>
      </c>
      <c r="AK7" s="48">
        <f>SUM(AK6:AK6)</f>
        <v>1.4</v>
      </c>
      <c r="AL7" s="14">
        <f>SUM(AL6:AL6)</f>
        <v>110.9</v>
      </c>
      <c r="AM7" s="19">
        <f>SUM(AM6:AM6)</f>
        <v>113.4</v>
      </c>
      <c r="AN7" s="19">
        <f>SUM(AN6:AN6)</f>
        <v>116.4</v>
      </c>
      <c r="AO7" s="20">
        <f>SUM(AO6:AO6)</f>
        <v>2</v>
      </c>
      <c r="AP7" s="21">
        <f>SUM(AP6:AP6)</f>
        <v>2</v>
      </c>
      <c r="AQ7" s="21">
        <f>SUM(AQ6:AQ6)</f>
        <v>2</v>
      </c>
      <c r="AR7" s="14">
        <f>SUM(AR6:AR6)</f>
        <v>0</v>
      </c>
      <c r="AS7" s="19">
        <f>SUM(AS6:AS6)</f>
        <v>0</v>
      </c>
      <c r="AT7" s="19">
        <f>SUM(AT6:AT6)</f>
        <v>0</v>
      </c>
      <c r="AU7" s="34">
        <f>SUM(AU6:AU6)</f>
        <v>0</v>
      </c>
      <c r="AV7" s="35">
        <f>SUM(AV6:AV6)</f>
        <v>0</v>
      </c>
      <c r="AW7" s="35">
        <f>SUM(AW6:AW6)</f>
        <v>0</v>
      </c>
      <c r="AX7" s="14">
        <f>SUM(AX6:AX6)</f>
        <v>0</v>
      </c>
      <c r="AY7" s="19">
        <f>SUM(AY6:AY6)</f>
        <v>0</v>
      </c>
      <c r="AZ7" s="19">
        <f>SUM(AZ6:AZ6)</f>
        <v>0</v>
      </c>
      <c r="BA7" s="14">
        <f>SUM(BA6:BA6)</f>
        <v>2</v>
      </c>
      <c r="BB7" s="19">
        <f>SUM(BB6:BB6)</f>
        <v>2</v>
      </c>
      <c r="BC7" s="19">
        <f>SUM(BC6:BC6)</f>
        <v>2</v>
      </c>
      <c r="BD7" s="14">
        <f>SUM(BD6:BD6)</f>
        <v>0</v>
      </c>
      <c r="BE7" s="19">
        <f>SUM(BE6:BE6)</f>
        <v>0</v>
      </c>
      <c r="BF7" s="19">
        <f>SUM(BF6:BF6)</f>
        <v>0</v>
      </c>
      <c r="BG7" s="14">
        <f>SUM(BG6:BG6)</f>
        <v>0</v>
      </c>
      <c r="BH7" s="19">
        <f>SUM(BH6:BH6)</f>
        <v>0</v>
      </c>
      <c r="BI7" s="23">
        <f>SUM(BI6:BI6)</f>
        <v>0</v>
      </c>
      <c r="BJ7" s="20">
        <f>SUM(BJ6:BJ6)</f>
        <v>108.9</v>
      </c>
      <c r="BK7" s="21">
        <f>SUM(BK6:BK6)</f>
        <v>111.4</v>
      </c>
      <c r="BL7" s="24">
        <f>SUM(BL6:BL6)</f>
        <v>114.4</v>
      </c>
      <c r="BM7" s="14">
        <f>SUM(BM6:BM6)</f>
        <v>25.4</v>
      </c>
      <c r="BN7" s="19">
        <f>SUM(BN6:BN6)</f>
        <v>25.4</v>
      </c>
      <c r="BO7" s="23">
        <f>SUM(BO6:BO6)</f>
        <v>25.4</v>
      </c>
      <c r="BP7" s="14">
        <f>SUM(BP6:BP6)</f>
        <v>83.5</v>
      </c>
      <c r="BQ7" s="19">
        <f>SUM(BQ6:BQ6)</f>
        <v>86</v>
      </c>
      <c r="BR7" s="19">
        <f>SUM(BR6:BR6)</f>
        <v>89</v>
      </c>
      <c r="BS7" s="14">
        <f>SUM(BS6:BS6)</f>
        <v>0</v>
      </c>
      <c r="BT7" s="19">
        <f>SUM(BT6:BT6)</f>
        <v>0</v>
      </c>
      <c r="BU7" s="19">
        <f>SUM(BU6:BU6)</f>
        <v>0</v>
      </c>
      <c r="BV7" s="20">
        <f>SUM(BV6:BV6)</f>
        <v>0</v>
      </c>
      <c r="BW7" s="21">
        <f>SUM(BW6:BW6)</f>
        <v>0</v>
      </c>
      <c r="BX7" s="21">
        <f>SUM(BX6:BX6)</f>
        <v>0</v>
      </c>
      <c r="BY7" s="34">
        <f>SUM(BY6:BY6)</f>
        <v>0</v>
      </c>
      <c r="BZ7" s="35">
        <f>SUM(BZ6:BZ6)</f>
        <v>0</v>
      </c>
      <c r="CA7" s="35">
        <f>SUM(CA6:CA6)</f>
        <v>0</v>
      </c>
      <c r="CB7" s="34">
        <f>SUM(CB6:CB6)</f>
        <v>0</v>
      </c>
      <c r="CC7" s="35">
        <f>SUM(CC6:CC6)</f>
        <v>0</v>
      </c>
      <c r="CD7" s="35">
        <f>SUM(CD6:CD6)</f>
        <v>0</v>
      </c>
      <c r="CE7" s="34">
        <f>SUM(CE6:CE6)</f>
        <v>0</v>
      </c>
      <c r="CF7" s="35">
        <f>SUM(CF6:CF6)</f>
        <v>0</v>
      </c>
      <c r="CG7" s="35">
        <f>SUM(CG6:CG6)</f>
        <v>0</v>
      </c>
      <c r="CH7" s="34">
        <f>SUM(CH6:CH6)</f>
        <v>0</v>
      </c>
      <c r="CI7" s="35">
        <f>SUM(CI6:CI6)</f>
        <v>0</v>
      </c>
      <c r="CJ7" s="35">
        <f>SUM(CJ6:CJ6)</f>
        <v>0</v>
      </c>
      <c r="CK7" s="34">
        <f>SUM(CK6:CK6)</f>
        <v>0</v>
      </c>
      <c r="CL7" s="35">
        <f>SUM(CL6:CL6)</f>
        <v>0</v>
      </c>
      <c r="CM7" s="35">
        <f>SUM(CM6:CM6)</f>
        <v>0</v>
      </c>
      <c r="CN7" s="34">
        <f>SUM(CN6:CN6)</f>
        <v>0</v>
      </c>
      <c r="CO7" s="35">
        <f>SUM(CO6:CO6)</f>
        <v>0</v>
      </c>
      <c r="CP7" s="35">
        <f>SUM(CP6:CP6)</f>
        <v>0</v>
      </c>
      <c r="CQ7" s="14">
        <f>SUM(CQ6:CQ6)</f>
        <v>2564.9</v>
      </c>
      <c r="CR7" s="14">
        <f>SUM(CR6:CR6)</f>
        <v>2686.1</v>
      </c>
      <c r="CS7" s="14">
        <f>SUM(CS6:CS6)</f>
        <v>2931.3</v>
      </c>
    </row>
    <row r="8" spans="1:9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25"/>
      <c r="L8" s="25"/>
      <c r="M8" s="25"/>
      <c r="N8" s="25"/>
      <c r="O8" s="25"/>
      <c r="P8" s="25"/>
      <c r="Q8" s="49"/>
      <c r="R8" s="50"/>
      <c r="S8" s="50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5"/>
      <c r="AS8" s="25"/>
      <c r="AT8" s="25"/>
      <c r="AU8" s="25"/>
      <c r="AV8" s="25"/>
      <c r="AW8" s="25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</row>
    <row r="9" spans="1:97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6"/>
      <c r="R9" s="26"/>
      <c r="S9" s="26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</row>
    <row r="10" spans="1:97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</row>
    <row r="11" spans="1:97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</row>
    <row r="12" spans="1:97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</row>
    <row r="13" spans="1:97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</row>
    <row r="14" spans="1:97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</row>
  </sheetData>
  <protectedRanges>
    <protectedRange sqref="AU7:AW7 BY7:CP7" name="krista_tr_71_115_1"/>
    <protectedRange sqref="BD6:BF6" name="krista_tr_1582_37_1_2"/>
    <protectedRange sqref="BG6" name="krista_tr_71_50_1"/>
    <protectedRange sqref="BH6" name="krista_tr_71_50_1_2"/>
    <protectedRange sqref="BI6" name="krista_tr_71_50_1_3"/>
    <protectedRange sqref="T6:V6" name="krista_tr_1_16_1_1"/>
    <protectedRange sqref="CB6:CJ6" name="krista_tr_1_101_1_3"/>
    <protectedRange sqref="CK6:CP6" name="krista_tr_1_101_1_7"/>
    <protectedRange sqref="AX6" name="krista_tr_1_17_1_1"/>
    <protectedRange sqref="AY6" name="krista_tr_1_17_1_3"/>
    <protectedRange sqref="AZ6" name="krista_tr_1_17_1_6"/>
    <protectedRange sqref="Z6:AE6" name="krista_tr_1_29_1_2"/>
    <protectedRange sqref="Q6" name="krista_tr_1_23_1_2"/>
    <protectedRange sqref="R6" name="krista_tr_1_23_1_4"/>
    <protectedRange sqref="S6" name="krista_tr_1_23_1_5"/>
    <protectedRange sqref="W6" name="krista_tr_1_35_1"/>
    <protectedRange sqref="X6" name="krista_tr_1_35_1_2"/>
    <protectedRange sqref="Y6" name="krista_tr_1_35_1_3"/>
    <protectedRange sqref="AH6" name="krista_tr_1_59_1_5"/>
    <protectedRange sqref="AG6" name="krista_tr_1_59_1_9"/>
    <protectedRange sqref="AI6" name="krista_tr_1_5_1_4"/>
    <protectedRange sqref="AJ6" name="krista_tr_1_5_1_5"/>
    <protectedRange sqref="AK6" name="krista_tr_1_5_1_6"/>
    <protectedRange sqref="BA6:BC6" name="krista_tr_1_23_1_6"/>
    <protectedRange sqref="BM6" name="krista_tr_1_50_1_1"/>
    <protectedRange sqref="BN6:BO6" name="krista_tr_1_50_1_2"/>
    <protectedRange sqref="BP6" name="krista_tr_1_53_1"/>
    <protectedRange sqref="BQ6" name="krista_tr_1_53_1_1"/>
    <protectedRange sqref="BR6" name="krista_tr_1_53_1_2"/>
    <protectedRange sqref="BS6" name="krista_tr_1_56_1"/>
    <protectedRange sqref="BT6" name="krista_tr_1_56_1_3"/>
    <protectedRange sqref="BU6" name="krista_tr_1_56_1_4"/>
    <protectedRange sqref="AF6" name="krista_tr_1_59_1_6"/>
    <protectedRange sqref="E6" name="krista_tr_1_7_1"/>
    <protectedRange sqref="H6" name="krista_tr_1_19_1"/>
    <protectedRange sqref="F6" name="krista_tr_1_7_1_1"/>
    <protectedRange sqref="I6" name="krista_tr_1_19_1_2"/>
    <protectedRange sqref="G6" name="krista_tr_1_7_1_3"/>
    <protectedRange sqref="J6" name="krista_tr_1_19_1_4"/>
  </protectedRanges>
  <mergeCells count="64">
    <mergeCell ref="CN4:CP4"/>
    <mergeCell ref="CQ4:CS4"/>
    <mergeCell ref="BS4:BU4"/>
    <mergeCell ref="BY4:CA4"/>
    <mergeCell ref="CB4:CD4"/>
    <mergeCell ref="CE4:CG4"/>
    <mergeCell ref="CH4:CJ4"/>
    <mergeCell ref="CK4:CM4"/>
    <mergeCell ref="BP4:BR4"/>
    <mergeCell ref="Z4:AB4"/>
    <mergeCell ref="AC4:AE4"/>
    <mergeCell ref="AF4:AH4"/>
    <mergeCell ref="AI4:AK4"/>
    <mergeCell ref="AL4:AN4"/>
    <mergeCell ref="AR4:AW4"/>
    <mergeCell ref="AX4:AZ4"/>
    <mergeCell ref="BA4:BC4"/>
    <mergeCell ref="BD4:BF4"/>
    <mergeCell ref="BG4:BI4"/>
    <mergeCell ref="BM4:BO4"/>
    <mergeCell ref="CN3:CP3"/>
    <mergeCell ref="CQ3:CS3"/>
    <mergeCell ref="B4:D4"/>
    <mergeCell ref="E4:G4"/>
    <mergeCell ref="H4:J4"/>
    <mergeCell ref="K4:M4"/>
    <mergeCell ref="N4:P4"/>
    <mergeCell ref="Q4:S4"/>
    <mergeCell ref="T4:V4"/>
    <mergeCell ref="W4:Y4"/>
    <mergeCell ref="BV3:BX3"/>
    <mergeCell ref="BY3:CA3"/>
    <mergeCell ref="CB3:CD3"/>
    <mergeCell ref="CE3:CG3"/>
    <mergeCell ref="CH3:CJ3"/>
    <mergeCell ref="CK3:CM3"/>
    <mergeCell ref="BS3:BU3"/>
    <mergeCell ref="AL3:AN3"/>
    <mergeCell ref="AO3:AQ3"/>
    <mergeCell ref="AR3:AT3"/>
    <mergeCell ref="AU3:AW3"/>
    <mergeCell ref="AX3:AZ3"/>
    <mergeCell ref="BA3:BC3"/>
    <mergeCell ref="BD3:BF3"/>
    <mergeCell ref="BG3:BI3"/>
    <mergeCell ref="BJ3:BL3"/>
    <mergeCell ref="BM3:BO3"/>
    <mergeCell ref="BP3:BR3"/>
    <mergeCell ref="AI3:AK3"/>
    <mergeCell ref="A1:J1"/>
    <mergeCell ref="E2:G2"/>
    <mergeCell ref="W2:AH2"/>
    <mergeCell ref="CK2:CN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E3"/>
    <mergeCell ref="AF3:AH3"/>
  </mergeCells>
  <pageMargins left="0.78740157480314965" right="0.78740157480314965" top="0.51181102362204722" bottom="0.51181102362204722" header="0.51181102362204722" footer="0.51181102362204722"/>
  <pageSetup paperSize="9" scale="85" pageOrder="overThenDown" orientation="landscape" r:id="rId1"/>
  <headerFooter alignWithMargins="0"/>
  <colBreaks count="7" manualBreakCount="7">
    <brk id="10" max="29" man="1"/>
    <brk id="22" max="29" man="1"/>
    <brk id="37" max="29" man="1"/>
    <brk id="52" max="29" man="1"/>
    <brk id="61" max="29" man="1"/>
    <brk id="73" max="29" man="1"/>
    <brk id="88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27.10.2022</vt:lpstr>
      <vt:lpstr>'27.10.2022'!Заголовки_для_печати</vt:lpstr>
      <vt:lpstr>'27.10.2022'!Область_печати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Kuyan_IA</dc:creator>
  <cp:lastModifiedBy>User</cp:lastModifiedBy>
  <cp:lastPrinted>2020-08-14T08:53:48Z</cp:lastPrinted>
  <dcterms:created xsi:type="dcterms:W3CDTF">2020-08-11T04:01:13Z</dcterms:created>
  <dcterms:modified xsi:type="dcterms:W3CDTF">2022-11-10T03:53:57Z</dcterms:modified>
</cp:coreProperties>
</file>